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820" windowHeight="8145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<sst xmlns="http://schemas.openxmlformats.org/spreadsheetml/2006/main" count="223" uniqueCount="38">
  <si>
    <t/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</si>
  <si>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</si>
  <si>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</si>
  <si>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</si>
  <si>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</si>
  <si>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</si>
  <si>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</si>
  <si>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</si>
  <si>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</si>
  <si>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</si>
  <si>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</si>
  <si>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</si>
  <si>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</si>
  <si>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</si>
  <si>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</si>
  <si>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</si>
  <si>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</si>
  <si>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</si>
  <si>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</si>
  <si>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</si>
  <si>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BÜTÇE GELİRLERİNİN GELİŞİMİ</t>
  </si>
  <si>
    <t>BÜTÇE GELİRLERİ TOPLAMI</t>
  </si>
  <si>
    <t>0431</t>
  </si>
  <si>
    <t>GEBZE TEKNİK ÜNİVERSİTESİ</t>
  </si>
  <si>
    <t>03 - Teşebbüs ve Mülkiyet Gelirleri</t>
  </si>
  <si>
    <t>03.1 - Mal ve Hizmet Satış Gelirleri</t>
  </si>
  <si>
    <t>03.6 - Kira Gelirleri</t>
  </si>
  <si>
    <t>03.9 - Diğer Teşebbüs ve Mülkiyet Gelirleri</t>
  </si>
  <si>
    <t>04 - Alınan Bağış ve Yardımlar ile Özel Gelirler</t>
  </si>
  <si>
    <t>04.2 - Merkezi Yönetim Bütçesine Dahil İdarelerden Alınan Bağış ve Yardımlar</t>
  </si>
  <si>
    <t>04.5 - Proje Yardımları</t>
  </si>
  <si>
    <t>05 - Diğer Gelirler</t>
  </si>
  <si>
    <t>05.1 - Faiz Gelirleri</t>
  </si>
  <si>
    <t>05.2 - Kişi ve Kurumlardan Alınan Paylar</t>
  </si>
  <si>
    <t>05.3 - Para Cezaları</t>
  </si>
  <si>
    <t>05.9 - Diğer Çeşitli Gelirler</t>
  </si>
  <si>
    <t>06 - Sermaye Gelirleri</t>
  </si>
  <si>
    <t>06.1 - Taşınmaz Satış Gelirleri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</si>
</sst>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10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0" applyNumberFormat="1" applyFont="1" applyAlignment="1">
      <alignment horizontal="left" vertical="center"/>
    </xf>
    <xf numFmtId="3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1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zoomScale="70" zoomScaleNormal="70" zoomScalePageLayoutView="0" workbookViewId="0" topLeftCell="L11">
      <selection activeCell="A16" sqref="A16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5" width="22.75390625" style="9" customWidth="1"/>
    <col min="6" max="7" width="21.25390625" style="9" hidden="1" customWidth="1"/>
    <col min="8" max="9" width="22.75390625" style="9" customWidth="1"/>
    <col min="10" max="10" width="21.25390625" style="9" hidden="1" customWidth="1"/>
    <col min="11" max="11" width="10.75390625" style="9" hidden="1" customWidth="1"/>
    <col min="12" max="13" width="22.75390625" style="9" customWidth="1"/>
    <col min="14" max="14" width="21.25390625" style="9" hidden="1" customWidth="1"/>
    <col min="15" max="15" width="11.375" style="9" hidden="1" customWidth="1"/>
    <col min="16" max="17" width="22.75390625" style="9" customWidth="1"/>
    <col min="18" max="18" width="21.25390625" style="9" hidden="1" customWidth="1"/>
    <col min="19" max="19" width="11.625" style="9" hidden="1" customWidth="1"/>
    <col min="20" max="21" width="22.75390625" style="9" customWidth="1"/>
    <col min="22" max="23" width="14.25390625" style="4" hidden="1" customWidth="1"/>
    <col min="24" max="27" width="22.75390625" style="4" customWidth="1"/>
    <col min="28" max="28" width="9.125" style="4" bestFit="1" customWidth="1"/>
    <col min="29" max="29" width="10.125" style="4" bestFit="1" customWidth="1"/>
    <col min="30" max="30" width="10.875" style="4" customWidth="1"/>
    <col min="31" max="31" width="16.125" style="4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3" t="s">
        <v>0</v>
      </c>
      <c r="X1" s="3" t="s">
        <v>0</v>
      </c>
    </row>
    <row r="2" spans="1:31" ht="15" hidden="1" thickBot="1">
      <c r="A2" s="13" t="s">
        <v>21</v>
      </c>
      <c r="B2" s="14"/>
      <c r="C2" s="14"/>
      <c r="D2" s="14"/>
      <c r="E2" s="14"/>
      <c r="F2" s="14"/>
      <c r="G2" s="14"/>
      <c r="H2" s="14">
        <f>IF(F2=0,0,F2-D2)</f>
        <v>0</v>
      </c>
      <c r="I2" s="14">
        <f>IF(G2=0,0,G2-E2)</f>
        <v>0</v>
      </c>
      <c r="J2" s="14"/>
      <c r="K2" s="14"/>
      <c r="L2" s="14">
        <f>IF(J2=0,0,J2-F2)</f>
        <v>0</v>
      </c>
      <c r="M2" s="14">
        <f>IF(K2=0,0,K2-G2)</f>
        <v>0</v>
      </c>
      <c r="N2" s="14"/>
      <c r="O2" s="14"/>
      <c r="P2" s="14">
        <f>IF(N2=0,0,N2-J2)</f>
        <v>0</v>
      </c>
      <c r="Q2" s="14">
        <f>IF(O2=0,0,O2-K2)</f>
        <v>0</v>
      </c>
      <c r="R2" s="14"/>
      <c r="S2" s="14"/>
      <c r="T2" s="14">
        <f>IF(R2=0,0,R2-N2)</f>
        <v>0</v>
      </c>
      <c r="U2" s="14">
        <f>IF(S2=0,0,S2-O2)</f>
        <v>0</v>
      </c>
      <c r="V2" s="14"/>
      <c r="W2" s="14"/>
      <c r="X2" s="14">
        <f>IF(V2=0,0,V2-R2)</f>
        <v>0</v>
      </c>
      <c r="Y2" s="14">
        <f>IF(W2=0,0,W2-S2)</f>
        <v>0</v>
      </c>
      <c r="Z2" s="14">
        <f>D2+H2+L2+P2+T2+X2</f>
        <v>0</v>
      </c>
      <c r="AA2" s="14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4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22"/>
      <c r="B4" s="18"/>
      <c r="C4" s="18"/>
      <c r="D4" s="18"/>
      <c r="E4" s="18"/>
      <c r="F4" s="18"/>
      <c r="G4" s="18"/>
      <c r="H4" s="18">
        <f>IF(F4=0,0,F4-D4)</f>
        <v>0</v>
      </c>
      <c r="I4" s="18">
        <f>IF(G4=0,0,G4-E4)</f>
        <v>0</v>
      </c>
      <c r="J4" s="18"/>
      <c r="K4" s="18"/>
      <c r="L4" s="18">
        <f>IF(J4=0,0,J4-F4)</f>
        <v>0</v>
      </c>
      <c r="M4" s="18">
        <f>IF(K4=0,0,K4-G4)</f>
        <v>0</v>
      </c>
      <c r="N4" s="18"/>
      <c r="O4" s="18"/>
      <c r="P4" s="18">
        <f>IF(N4=0,0,N4-J4)</f>
        <v>0</v>
      </c>
      <c r="Q4" s="18">
        <f>IF(O4=0,0,O4-K4)</f>
        <v>0</v>
      </c>
      <c r="R4" s="18"/>
      <c r="S4" s="18"/>
      <c r="T4" s="18">
        <f>IF(R4=0,0,R4-N4)</f>
        <v>0</v>
      </c>
      <c r="U4" s="18">
        <f>IF(S4=0,0,S4-O4)</f>
        <v>0</v>
      </c>
      <c r="V4" s="18"/>
      <c r="W4" s="18"/>
      <c r="X4" s="18">
        <f>IF(V4=0,0,V4-R4)</f>
        <v>0</v>
      </c>
      <c r="Y4" s="18">
        <f>IF(W4=0,0,W4-S4)</f>
        <v>0</v>
      </c>
      <c r="Z4" s="18">
        <f>D4+H4+L4+P4+T4+X4</f>
        <v>0</v>
      </c>
      <c r="AA4" s="18">
        <f>E4+I4+M4+Q4+U4+Y4</f>
        <v>0</v>
      </c>
      <c r="AB4" s="19">
        <f>IF(AA4=0,0,IF(Z4=0,0,(AA4-Z4)/Z4*100))</f>
        <v>0</v>
      </c>
      <c r="AC4" s="20">
        <f>IF(Z4=0,0,IF(B4=0,0,Z4/B4*100))</f>
        <v>0</v>
      </c>
      <c r="AD4" s="20">
        <f>IF(AA4=0,0,IF(C4=0,0,AA4/C4*100))</f>
        <v>0</v>
      </c>
      <c r="AE4" s="18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12</v>
      </c>
      <c r="B6" s="21">
        <v>2022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2</v>
      </c>
      <c r="B7" s="8" t="s">
        <v>22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13</v>
      </c>
      <c r="B8" s="9" t="s">
        <v>23</v>
      </c>
    </row>
    <row r="9" ht="14.25" hidden="1"/>
    <row r="10" ht="13.5" customHeight="1" hidden="1"/>
    <row r="11" spans="1:31" ht="22.5" customHeight="1">
      <c r="A11" s="26" t="s">
        <v>20</v>
      </c>
      <c r="B11" s="26" t="s">
        <v>0</v>
      </c>
      <c r="C11" s="26" t="s">
        <v>0</v>
      </c>
      <c r="D11" s="26" t="s">
        <v>0</v>
      </c>
      <c r="E11" s="26" t="s">
        <v>0</v>
      </c>
      <c r="F11" s="26" t="s">
        <v>0</v>
      </c>
      <c r="G11" s="26" t="s">
        <v>0</v>
      </c>
      <c r="H11" s="26" t="s">
        <v>0</v>
      </c>
      <c r="I11" s="26" t="s">
        <v>0</v>
      </c>
      <c r="J11" s="26" t="s">
        <v>0</v>
      </c>
      <c r="K11" s="26" t="s">
        <v>0</v>
      </c>
      <c r="L11" s="26" t="s">
        <v>0</v>
      </c>
      <c r="M11" s="26" t="s">
        <v>0</v>
      </c>
      <c r="N11" s="26" t="s">
        <v>0</v>
      </c>
      <c r="O11" s="26" t="s">
        <v>0</v>
      </c>
      <c r="P11" s="26" t="s">
        <v>0</v>
      </c>
      <c r="Q11" s="26" t="s">
        <v>0</v>
      </c>
      <c r="R11" s="26" t="s">
        <v>0</v>
      </c>
      <c r="S11" s="26" t="s">
        <v>0</v>
      </c>
      <c r="T11" s="26" t="s">
        <v>0</v>
      </c>
      <c r="U11" s="26" t="s">
        <v>0</v>
      </c>
      <c r="V11" s="26" t="s">
        <v>0</v>
      </c>
      <c r="W11" s="26" t="s">
        <v>0</v>
      </c>
      <c r="X11" s="26" t="s">
        <v>0</v>
      </c>
      <c r="Y11" s="26" t="s">
        <v>0</v>
      </c>
      <c r="Z11" s="26" t="s">
        <v>0</v>
      </c>
      <c r="AA11" s="26" t="s">
        <v>0</v>
      </c>
      <c r="AB11" s="26" t="s">
        <v>0</v>
      </c>
      <c r="AC11" s="26" t="s">
        <v>0</v>
      </c>
      <c r="AD11" s="26" t="s">
        <v>0</v>
      </c>
      <c r="AE11" s="26" t="s">
        <v>0</v>
      </c>
    </row>
    <row r="12" spans="1:27" ht="16.5" customHeight="1">
      <c r="A12" s="10" t="s">
        <v>1</v>
      </c>
      <c r="B12" s="17">
        <f>ButceYil</f>
        <v>2022</v>
      </c>
      <c r="V12" s="9" t="s">
        <v>0</v>
      </c>
      <c r="W12" s="9" t="s">
        <v>0</v>
      </c>
      <c r="X12" s="9" t="s">
        <v>0</v>
      </c>
      <c r="Y12" s="9" t="s">
        <v>0</v>
      </c>
      <c r="Z12" s="9" t="s">
        <v>0</v>
      </c>
      <c r="AA12" s="9" t="s">
        <v>0</v>
      </c>
    </row>
    <row r="13" spans="1:25" ht="17.25" customHeight="1" thickBot="1">
      <c r="A13" s="11" t="s">
        <v>13</v>
      </c>
      <c r="B13" s="24" t="str">
        <f>KurAd</f>
        <v>GEBZE TEKNİK ÜNİVERSİTESİ</v>
      </c>
      <c r="C13" s="24" t="s">
        <v>0</v>
      </c>
      <c r="D13" s="24" t="s">
        <v>0</v>
      </c>
      <c r="E13" s="24" t="s">
        <v>0</v>
      </c>
      <c r="F13" s="24" t="s">
        <v>0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24" t="s">
        <v>0</v>
      </c>
      <c r="N13" s="24" t="s">
        <v>0</v>
      </c>
      <c r="O13" s="24" t="s">
        <v>0</v>
      </c>
      <c r="P13" s="24" t="s">
        <v>0</v>
      </c>
      <c r="Q13" s="24" t="s">
        <v>0</v>
      </c>
      <c r="V13" s="9" t="s">
        <v>0</v>
      </c>
      <c r="W13" s="9" t="s">
        <v>0</v>
      </c>
      <c r="X13" s="9" t="s">
        <v>0</v>
      </c>
      <c r="Y13" s="9" t="s">
        <v>0</v>
      </c>
    </row>
    <row r="14" spans="1:31" ht="51.75" customHeight="1">
      <c r="A14" s="23" t="s">
        <v>14</v>
      </c>
      <c r="B14" s="23" t="str">
        <f>ButceYil-1&amp;" "&amp;"GERÇEKLEŞME TOPLAMI"</f>
        <v>2021 GERÇEKLEŞME TOPLAMI</v>
      </c>
      <c r="C14" s="23" t="str">
        <f>ButceYil&amp;" "&amp;"BAŞLANGIÇ ÖDENEĞİ"</f>
        <v>2022 BAŞLANGIÇ ÖDENEĞİ</v>
      </c>
      <c r="D14" s="23" t="s">
        <v>3</v>
      </c>
      <c r="E14" s="23" t="s">
        <v>0</v>
      </c>
      <c r="F14" s="23" t="s">
        <v>15</v>
      </c>
      <c r="G14" s="23" t="s">
        <v>0</v>
      </c>
      <c r="H14" s="23" t="s">
        <v>4</v>
      </c>
      <c r="I14" s="23" t="s">
        <v>0</v>
      </c>
      <c r="J14" s="23" t="s">
        <v>16</v>
      </c>
      <c r="K14" s="23" t="s">
        <v>0</v>
      </c>
      <c r="L14" s="23" t="s">
        <v>5</v>
      </c>
      <c r="M14" s="23" t="s">
        <v>0</v>
      </c>
      <c r="N14" s="23" t="s">
        <v>17</v>
      </c>
      <c r="O14" s="23" t="s">
        <v>0</v>
      </c>
      <c r="P14" s="23" t="s">
        <v>6</v>
      </c>
      <c r="Q14" s="23" t="s">
        <v>0</v>
      </c>
      <c r="R14" s="23" t="s">
        <v>18</v>
      </c>
      <c r="S14" s="23" t="s">
        <v>0</v>
      </c>
      <c r="T14" s="23" t="s">
        <v>7</v>
      </c>
      <c r="U14" s="23" t="s">
        <v>0</v>
      </c>
      <c r="V14" s="23" t="s">
        <v>19</v>
      </c>
      <c r="W14" s="23" t="s">
        <v>0</v>
      </c>
      <c r="X14" s="23" t="s">
        <v>8</v>
      </c>
      <c r="Y14" s="23" t="s">
        <v>0</v>
      </c>
      <c r="Z14" s="23" t="s">
        <v>9</v>
      </c>
      <c r="AA14" s="23" t="s">
        <v>0</v>
      </c>
      <c r="AB14" s="23" t="s">
        <v>10</v>
      </c>
      <c r="AC14" s="23" t="s">
        <v>11</v>
      </c>
      <c r="AD14" s="23" t="s">
        <v>0</v>
      </c>
      <c r="AE14" s="23" t="str">
        <f>ButceYil&amp;" "&amp;"YILSONU GERÇEKLEŞME TAHMİNİ"</f>
        <v>2022 YILSONU GERÇEKLEŞME TAHMİNİ</v>
      </c>
    </row>
    <row r="15" spans="1:31" ht="39" customHeight="1" thickBot="1">
      <c r="A15" s="25" t="s">
        <v>0</v>
      </c>
      <c r="B15" s="25" t="s">
        <v>0</v>
      </c>
      <c r="C15" s="25" t="s">
        <v>0</v>
      </c>
      <c r="D15" s="12">
        <f>ButceYil-1</f>
        <v>2021</v>
      </c>
      <c r="E15" s="12">
        <f>ButceYil</f>
        <v>2022</v>
      </c>
      <c r="F15" s="12">
        <f>ButceYil-1</f>
        <v>2021</v>
      </c>
      <c r="G15" s="12">
        <f>ButceYil</f>
        <v>2022</v>
      </c>
      <c r="H15" s="12">
        <f>ButceYil-1</f>
        <v>2021</v>
      </c>
      <c r="I15" s="12">
        <f>ButceYil</f>
        <v>2022</v>
      </c>
      <c r="J15" s="12">
        <f>ButceYil-1</f>
        <v>2021</v>
      </c>
      <c r="K15" s="12">
        <f>ButceYil</f>
        <v>2022</v>
      </c>
      <c r="L15" s="12">
        <f>ButceYil-1</f>
        <v>2021</v>
      </c>
      <c r="M15" s="12">
        <f>ButceYil</f>
        <v>2022</v>
      </c>
      <c r="N15" s="12">
        <f>ButceYil-1</f>
        <v>2021</v>
      </c>
      <c r="O15" s="12">
        <f>ButceYil</f>
        <v>2022</v>
      </c>
      <c r="P15" s="12">
        <f>ButceYil-1</f>
        <v>2021</v>
      </c>
      <c r="Q15" s="12">
        <f>ButceYil</f>
        <v>2022</v>
      </c>
      <c r="R15" s="12">
        <f>ButceYil-1</f>
        <v>2021</v>
      </c>
      <c r="S15" s="12">
        <f>ButceYil</f>
        <v>2022</v>
      </c>
      <c r="T15" s="12">
        <f>ButceYil-1</f>
        <v>2021</v>
      </c>
      <c r="U15" s="12">
        <f>ButceYil</f>
        <v>2022</v>
      </c>
      <c r="V15" s="12">
        <f>ButceYil-1</f>
        <v>2021</v>
      </c>
      <c r="W15" s="12">
        <f>ButceYil</f>
        <v>2022</v>
      </c>
      <c r="X15" s="12">
        <f>ButceYil-1</f>
        <v>2021</v>
      </c>
      <c r="Y15" s="12">
        <f>ButceYil</f>
        <v>2022</v>
      </c>
      <c r="Z15" s="12">
        <f>ButceYil-1</f>
        <v>2021</v>
      </c>
      <c r="AA15" s="12">
        <f>ButceYil</f>
        <v>2022</v>
      </c>
      <c r="AB15" s="25" t="s">
        <v>0</v>
      </c>
      <c r="AC15" s="12">
        <f>ButceYil-1</f>
        <v>2021</v>
      </c>
      <c r="AD15" s="12">
        <f>ButceYil</f>
        <v>2022</v>
      </c>
      <c r="AE15" s="25" t="s">
        <v>0</v>
      </c>
    </row>
    <row r="16" spans="1:31" ht="24.75" customHeight="1">
      <c r="A16" s="13" t="s">
        <v>21</v>
      </c>
      <c r="B16" s="14">
        <v>210560288.7</v>
      </c>
      <c r="C16" s="14">
        <v>229318000</v>
      </c>
      <c r="D16" s="14">
        <v>15491396.32</v>
      </c>
      <c r="E16" s="14">
        <v>29152268.55</v>
      </c>
      <c r="F16" s="14">
        <v>31405864.779999997</v>
      </c>
      <c r="G16" s="14">
        <v>45647743.68</v>
      </c>
      <c r="H16" s="14">
        <f aca="true" t="shared" si="0" ref="H16:H30">IF(F16=0,0,F16-D16)</f>
        <v>15914468.459999997</v>
      </c>
      <c r="I16" s="14">
        <f aca="true" t="shared" si="1" ref="I16:I30">IF(G16=0,0,G16-E16)</f>
        <v>16495475.129999999</v>
      </c>
      <c r="J16" s="14">
        <v>51395806.97</v>
      </c>
      <c r="K16" s="14">
        <v>73280924.38</v>
      </c>
      <c r="L16" s="14">
        <f aca="true" t="shared" si="2" ref="L16:L30">IF(J16=0,0,J16-F16)</f>
        <v>19989942.19</v>
      </c>
      <c r="M16" s="14">
        <f aca="true" t="shared" si="3" ref="M16:M30">IF(K16=0,0,K16-G16)</f>
        <v>27633180.699999996</v>
      </c>
      <c r="N16" s="14">
        <v>61000571.870000005</v>
      </c>
      <c r="O16" s="14">
        <v>97463516.51</v>
      </c>
      <c r="P16" s="14">
        <f aca="true" t="shared" si="4" ref="P16:P30">IF(N16=0,0,N16-J16)</f>
        <v>9604764.900000006</v>
      </c>
      <c r="Q16" s="14">
        <f aca="true" t="shared" si="5" ref="Q16:Q30">IF(O16=0,0,O16-K16)</f>
        <v>24182592.13000001</v>
      </c>
      <c r="R16" s="14">
        <v>76615319.64</v>
      </c>
      <c r="S16" s="14">
        <v>125355200.89</v>
      </c>
      <c r="T16" s="14">
        <f aca="true" t="shared" si="6" ref="T16:T30">IF(R16=0,0,R16-N16)</f>
        <v>15614747.769999996</v>
      </c>
      <c r="U16" s="14">
        <f aca="true" t="shared" si="7" ref="U16:U30">IF(S16=0,0,S16-O16)</f>
        <v>27891684.379999995</v>
      </c>
      <c r="V16" s="14">
        <v>93712369.25</v>
      </c>
      <c r="W16" s="14">
        <v>154655785.23</v>
      </c>
      <c r="X16" s="14">
        <f aca="true" t="shared" si="8" ref="X16:X30">IF(V16=0,0,V16-R16)</f>
        <v>17097049.61</v>
      </c>
      <c r="Y16" s="14">
        <f aca="true" t="shared" si="9" ref="Y16:Y30">IF(W16=0,0,W16-S16)</f>
        <v>29300584.33999999</v>
      </c>
      <c r="Z16" s="14">
        <f aca="true" t="shared" si="10" ref="Z16:Z30">D16+H16+L16+P16+T16+X16</f>
        <v>93712369.25</v>
      </c>
      <c r="AA16" s="14">
        <f aca="true" t="shared" si="11" ref="AA16:AA30">E16+I16+M16+Q16+U16+Y16</f>
        <v>154655785.23</v>
      </c>
      <c r="AB16" s="15">
        <f aca="true" t="shared" si="12" ref="AB16:AB30">IF(AA16=0,0,IF(Z16=0,0,(AA16-Z16)/Z16*100))</f>
        <v>65.0324140428239</v>
      </c>
      <c r="AC16" s="16">
        <f aca="true" t="shared" si="13" ref="AC16:AC30">IF(Z16=0,0,IF(B16=0,0,Z16/B16*100))</f>
        <v>44.50619337035512</v>
      </c>
      <c r="AD16" s="16">
        <f aca="true" t="shared" si="14" ref="AD16:AD30">IF(AA16=0,0,IF(C16=0,0,AA16/C16*100))</f>
        <v>67.44162483102068</v>
      </c>
      <c r="AE16" s="14">
        <v>380594484</v>
      </c>
    </row>
    <row r="17" spans="1:31" ht="24.75" customHeight="1">
      <c r="A17" s="13" t="s">
        <v>24</v>
      </c>
      <c r="B17" s="14">
        <v>5088593.529999999</v>
      </c>
      <c r="C17" s="14">
        <v>1245000</v>
      </c>
      <c r="D17" s="14">
        <v>8763.85</v>
      </c>
      <c r="E17" s="14">
        <v>110462.79</v>
      </c>
      <c r="F17" s="14">
        <v>19426.649999999998</v>
      </c>
      <c r="G17" s="14">
        <v>1678170.6099999999</v>
      </c>
      <c r="H17" s="14">
        <f t="shared" si="0"/>
        <v>10662.799999999997</v>
      </c>
      <c r="I17" s="14">
        <f t="shared" si="1"/>
        <v>1567707.8199999998</v>
      </c>
      <c r="J17" s="14">
        <v>1395271.72</v>
      </c>
      <c r="K17" s="14">
        <v>2450619.3</v>
      </c>
      <c r="L17" s="14">
        <f t="shared" si="2"/>
        <v>1375845.07</v>
      </c>
      <c r="M17" s="14">
        <f t="shared" si="3"/>
        <v>772448.69</v>
      </c>
      <c r="N17" s="14">
        <v>1388866.4200000002</v>
      </c>
      <c r="O17" s="14">
        <v>2999036.18</v>
      </c>
      <c r="P17" s="14">
        <f t="shared" si="4"/>
        <v>-6405.299999999814</v>
      </c>
      <c r="Q17" s="14">
        <f t="shared" si="5"/>
        <v>548416.8800000004</v>
      </c>
      <c r="R17" s="14">
        <v>1429307.18</v>
      </c>
      <c r="S17" s="14">
        <v>3445830.3099999996</v>
      </c>
      <c r="T17" s="14">
        <f t="shared" si="6"/>
        <v>40440.75999999978</v>
      </c>
      <c r="U17" s="14">
        <f t="shared" si="7"/>
        <v>446794.1299999994</v>
      </c>
      <c r="V17" s="14">
        <v>1506353.36</v>
      </c>
      <c r="W17" s="14">
        <v>3695038.79</v>
      </c>
      <c r="X17" s="14">
        <f t="shared" si="8"/>
        <v>77046.18000000017</v>
      </c>
      <c r="Y17" s="14">
        <f t="shared" si="9"/>
        <v>249208.48000000045</v>
      </c>
      <c r="Z17" s="14">
        <f t="shared" si="10"/>
        <v>1506353.36</v>
      </c>
      <c r="AA17" s="14">
        <f t="shared" si="11"/>
        <v>3695038.79</v>
      </c>
      <c r="AB17" s="15">
        <f t="shared" si="12"/>
        <v>145.29694612955885</v>
      </c>
      <c r="AC17" s="16">
        <f t="shared" si="13"/>
        <v>29.602548348954105</v>
      </c>
      <c r="AD17" s="16">
        <f t="shared" si="14"/>
        <v>296.7902642570281</v>
      </c>
      <c r="AE17" s="14">
        <v>8458500</v>
      </c>
    </row>
    <row r="18" spans="1:31" ht="24.75" customHeight="1">
      <c r="A18" s="22" t="s">
        <v>25</v>
      </c>
      <c r="B18" s="18">
        <v>4209483.8</v>
      </c>
      <c r="C18" s="18">
        <v>1245000</v>
      </c>
      <c r="D18" s="18">
        <v>7967.85</v>
      </c>
      <c r="E18" s="18">
        <v>85600.46</v>
      </c>
      <c r="F18" s="18">
        <v>17913.85</v>
      </c>
      <c r="G18" s="18">
        <v>1650095.88</v>
      </c>
      <c r="H18" s="18">
        <f t="shared" si="0"/>
        <v>9945.999999999998</v>
      </c>
      <c r="I18" s="18">
        <f t="shared" si="1"/>
        <v>1564495.42</v>
      </c>
      <c r="J18" s="18">
        <v>1377842.52</v>
      </c>
      <c r="K18" s="18">
        <v>2164281.55</v>
      </c>
      <c r="L18" s="18">
        <f t="shared" si="2"/>
        <v>1359928.67</v>
      </c>
      <c r="M18" s="18">
        <f t="shared" si="3"/>
        <v>514185.6699999999</v>
      </c>
      <c r="N18" s="18">
        <v>1370700.82</v>
      </c>
      <c r="O18" s="18">
        <v>2325120.26</v>
      </c>
      <c r="P18" s="18">
        <f t="shared" si="4"/>
        <v>-7141.699999999953</v>
      </c>
      <c r="Q18" s="18">
        <f t="shared" si="5"/>
        <v>160838.70999999996</v>
      </c>
      <c r="R18" s="18">
        <v>1410425.18</v>
      </c>
      <c r="S18" s="18">
        <v>2500802.61</v>
      </c>
      <c r="T18" s="18">
        <f t="shared" si="6"/>
        <v>39724.35999999987</v>
      </c>
      <c r="U18" s="18">
        <f t="shared" si="7"/>
        <v>175682.3500000001</v>
      </c>
      <c r="V18" s="18">
        <v>1456604.96</v>
      </c>
      <c r="W18" s="18">
        <v>2683562.85</v>
      </c>
      <c r="X18" s="18">
        <f t="shared" si="8"/>
        <v>46179.78000000003</v>
      </c>
      <c r="Y18" s="18">
        <f t="shared" si="9"/>
        <v>182760.24000000022</v>
      </c>
      <c r="Z18" s="18">
        <f t="shared" si="10"/>
        <v>1456604.96</v>
      </c>
      <c r="AA18" s="18">
        <f t="shared" si="11"/>
        <v>2683562.85</v>
      </c>
      <c r="AB18" s="19">
        <f t="shared" si="12"/>
        <v>84.23408705130319</v>
      </c>
      <c r="AC18" s="20">
        <f t="shared" si="13"/>
        <v>34.602935400297774</v>
      </c>
      <c r="AD18" s="20">
        <f t="shared" si="14"/>
        <v>215.54721686746987</v>
      </c>
      <c r="AE18" s="18">
        <v>6478500</v>
      </c>
    </row>
    <row r="19" spans="1:31" ht="24.75" customHeight="1">
      <c r="A19" s="22" t="s">
        <v>26</v>
      </c>
      <c r="B19" s="18">
        <v>628822.42</v>
      </c>
      <c r="C19" s="18">
        <v>0</v>
      </c>
      <c r="D19" s="18">
        <v>716</v>
      </c>
      <c r="E19" s="18">
        <v>2478.99</v>
      </c>
      <c r="F19" s="18">
        <v>1432.8</v>
      </c>
      <c r="G19" s="18">
        <v>5691.39</v>
      </c>
      <c r="H19" s="18">
        <f t="shared" si="0"/>
        <v>716.8</v>
      </c>
      <c r="I19" s="18">
        <f t="shared" si="1"/>
        <v>3212.4000000000005</v>
      </c>
      <c r="J19" s="18">
        <v>17149.2</v>
      </c>
      <c r="K19" s="18">
        <v>199959.02</v>
      </c>
      <c r="L19" s="18">
        <f t="shared" si="2"/>
        <v>15716.400000000001</v>
      </c>
      <c r="M19" s="18">
        <f t="shared" si="3"/>
        <v>194267.62999999998</v>
      </c>
      <c r="N19" s="18">
        <v>17865.6</v>
      </c>
      <c r="O19" s="18">
        <v>260551.99</v>
      </c>
      <c r="P19" s="18">
        <f t="shared" si="4"/>
        <v>716.3999999999978</v>
      </c>
      <c r="Q19" s="18">
        <f t="shared" si="5"/>
        <v>60592.97</v>
      </c>
      <c r="R19" s="18">
        <v>18582</v>
      </c>
      <c r="S19" s="18">
        <v>412927</v>
      </c>
      <c r="T19" s="18">
        <f t="shared" si="6"/>
        <v>716.4000000000015</v>
      </c>
      <c r="U19" s="18">
        <f t="shared" si="7"/>
        <v>152375.01</v>
      </c>
      <c r="V19" s="18">
        <v>49448.4</v>
      </c>
      <c r="W19" s="18">
        <v>490891.43</v>
      </c>
      <c r="X19" s="18">
        <f t="shared" si="8"/>
        <v>30866.4</v>
      </c>
      <c r="Y19" s="18">
        <f t="shared" si="9"/>
        <v>77964.43</v>
      </c>
      <c r="Z19" s="18">
        <f t="shared" si="10"/>
        <v>49448.4</v>
      </c>
      <c r="AA19" s="18">
        <f t="shared" si="11"/>
        <v>490891.43</v>
      </c>
      <c r="AB19" s="19">
        <f t="shared" si="12"/>
        <v>892.7347093131425</v>
      </c>
      <c r="AC19" s="20">
        <f t="shared" si="13"/>
        <v>7.8636509175356695</v>
      </c>
      <c r="AD19" s="20">
        <f t="shared" si="14"/>
        <v>0</v>
      </c>
      <c r="AE19" s="18">
        <v>1130000</v>
      </c>
    </row>
    <row r="20" spans="1:31" ht="24.75" customHeight="1">
      <c r="A20" s="22" t="s">
        <v>27</v>
      </c>
      <c r="B20" s="18">
        <v>250287.31</v>
      </c>
      <c r="C20" s="18">
        <v>0</v>
      </c>
      <c r="D20" s="18">
        <v>80</v>
      </c>
      <c r="E20" s="18">
        <v>22383.34</v>
      </c>
      <c r="F20" s="18">
        <v>80</v>
      </c>
      <c r="G20" s="18">
        <v>22383.34</v>
      </c>
      <c r="H20" s="18">
        <f t="shared" si="0"/>
        <v>0</v>
      </c>
      <c r="I20" s="18">
        <f t="shared" si="1"/>
        <v>0</v>
      </c>
      <c r="J20" s="18">
        <v>280</v>
      </c>
      <c r="K20" s="18">
        <v>86378.73</v>
      </c>
      <c r="L20" s="18">
        <f t="shared" si="2"/>
        <v>200</v>
      </c>
      <c r="M20" s="18">
        <f t="shared" si="3"/>
        <v>63995.39</v>
      </c>
      <c r="N20" s="18">
        <v>300</v>
      </c>
      <c r="O20" s="18">
        <v>413363.93</v>
      </c>
      <c r="P20" s="18">
        <f t="shared" si="4"/>
        <v>20</v>
      </c>
      <c r="Q20" s="18">
        <f t="shared" si="5"/>
        <v>326985.2</v>
      </c>
      <c r="R20" s="18">
        <v>300</v>
      </c>
      <c r="S20" s="18">
        <v>532100.7</v>
      </c>
      <c r="T20" s="18">
        <f t="shared" si="6"/>
        <v>0</v>
      </c>
      <c r="U20" s="18">
        <f t="shared" si="7"/>
        <v>118736.76999999996</v>
      </c>
      <c r="V20" s="18">
        <v>300</v>
      </c>
      <c r="W20" s="18">
        <v>520584.51</v>
      </c>
      <c r="X20" s="18">
        <f t="shared" si="8"/>
        <v>0</v>
      </c>
      <c r="Y20" s="18">
        <f t="shared" si="9"/>
        <v>-11516.189999999944</v>
      </c>
      <c r="Z20" s="18">
        <f t="shared" si="10"/>
        <v>300</v>
      </c>
      <c r="AA20" s="18">
        <f t="shared" si="11"/>
        <v>520584.51</v>
      </c>
      <c r="AB20" s="19">
        <f t="shared" si="12"/>
        <v>173428.17</v>
      </c>
      <c r="AC20" s="20">
        <f t="shared" si="13"/>
        <v>0.11986224950837499</v>
      </c>
      <c r="AD20" s="20">
        <f t="shared" si="14"/>
        <v>0</v>
      </c>
      <c r="AE20" s="18">
        <v>850000</v>
      </c>
    </row>
    <row r="21" spans="1:31" ht="24.75" customHeight="1">
      <c r="A21" s="13" t="s">
        <v>28</v>
      </c>
      <c r="B21" s="14">
        <v>198127100</v>
      </c>
      <c r="C21" s="14">
        <v>226243000</v>
      </c>
      <c r="D21" s="14">
        <v>15470000</v>
      </c>
      <c r="E21" s="14">
        <v>29015800</v>
      </c>
      <c r="F21" s="14">
        <v>31360000</v>
      </c>
      <c r="G21" s="14">
        <v>43919000</v>
      </c>
      <c r="H21" s="14">
        <f t="shared" si="0"/>
        <v>15890000</v>
      </c>
      <c r="I21" s="14">
        <f t="shared" si="1"/>
        <v>14903200</v>
      </c>
      <c r="J21" s="14">
        <v>49945800</v>
      </c>
      <c r="K21" s="14">
        <v>70728000</v>
      </c>
      <c r="L21" s="14">
        <f t="shared" si="2"/>
        <v>18585800</v>
      </c>
      <c r="M21" s="14">
        <f t="shared" si="3"/>
        <v>26809000</v>
      </c>
      <c r="N21" s="14">
        <v>59504550</v>
      </c>
      <c r="O21" s="14">
        <v>94317750</v>
      </c>
      <c r="P21" s="14">
        <f t="shared" si="4"/>
        <v>9558750</v>
      </c>
      <c r="Q21" s="14">
        <f t="shared" si="5"/>
        <v>23589750</v>
      </c>
      <c r="R21" s="14">
        <v>75063950</v>
      </c>
      <c r="S21" s="14">
        <v>120178850</v>
      </c>
      <c r="T21" s="14">
        <f t="shared" si="6"/>
        <v>15559400</v>
      </c>
      <c r="U21" s="14">
        <f t="shared" si="7"/>
        <v>25861100</v>
      </c>
      <c r="V21" s="14">
        <v>92036900</v>
      </c>
      <c r="W21" s="14">
        <v>149201800</v>
      </c>
      <c r="X21" s="14">
        <f t="shared" si="8"/>
        <v>16972950</v>
      </c>
      <c r="Y21" s="14">
        <f t="shared" si="9"/>
        <v>29022950</v>
      </c>
      <c r="Z21" s="14">
        <f t="shared" si="10"/>
        <v>92036900</v>
      </c>
      <c r="AA21" s="14">
        <f t="shared" si="11"/>
        <v>149201800</v>
      </c>
      <c r="AB21" s="15">
        <f t="shared" si="12"/>
        <v>62.11084901816554</v>
      </c>
      <c r="AC21" s="16">
        <f t="shared" si="13"/>
        <v>46.453463458557664</v>
      </c>
      <c r="AD21" s="16">
        <f t="shared" si="14"/>
        <v>65.94758732866873</v>
      </c>
      <c r="AE21" s="14">
        <v>367802787</v>
      </c>
    </row>
    <row r="22" spans="1:31" ht="34.5" customHeight="1">
      <c r="A22" s="22" t="s">
        <v>29</v>
      </c>
      <c r="B22" s="18">
        <v>195797000</v>
      </c>
      <c r="C22" s="18">
        <v>226243000</v>
      </c>
      <c r="D22" s="18">
        <v>15470000</v>
      </c>
      <c r="E22" s="18">
        <v>29015800</v>
      </c>
      <c r="F22" s="18">
        <v>31360000</v>
      </c>
      <c r="G22" s="18">
        <v>43919000</v>
      </c>
      <c r="H22" s="18">
        <f t="shared" si="0"/>
        <v>15890000</v>
      </c>
      <c r="I22" s="18">
        <f t="shared" si="1"/>
        <v>14903200</v>
      </c>
      <c r="J22" s="18">
        <v>48930000</v>
      </c>
      <c r="K22" s="18">
        <v>70638000</v>
      </c>
      <c r="L22" s="18">
        <f t="shared" si="2"/>
        <v>17570000</v>
      </c>
      <c r="M22" s="18">
        <f t="shared" si="3"/>
        <v>26719000</v>
      </c>
      <c r="N22" s="18">
        <v>58461000</v>
      </c>
      <c r="O22" s="18">
        <v>93257000</v>
      </c>
      <c r="P22" s="18">
        <f t="shared" si="4"/>
        <v>9531000</v>
      </c>
      <c r="Q22" s="18">
        <f t="shared" si="5"/>
        <v>22619000</v>
      </c>
      <c r="R22" s="18">
        <v>73961000</v>
      </c>
      <c r="S22" s="18">
        <v>119035000</v>
      </c>
      <c r="T22" s="18">
        <f t="shared" si="6"/>
        <v>15500000</v>
      </c>
      <c r="U22" s="18">
        <f t="shared" si="7"/>
        <v>25778000</v>
      </c>
      <c r="V22" s="18">
        <v>90911000</v>
      </c>
      <c r="W22" s="18">
        <v>148035000</v>
      </c>
      <c r="X22" s="18">
        <f t="shared" si="8"/>
        <v>16950000</v>
      </c>
      <c r="Y22" s="18">
        <f t="shared" si="9"/>
        <v>29000000</v>
      </c>
      <c r="Z22" s="18">
        <f t="shared" si="10"/>
        <v>90911000</v>
      </c>
      <c r="AA22" s="18">
        <f t="shared" si="11"/>
        <v>148035000</v>
      </c>
      <c r="AB22" s="19">
        <f t="shared" si="12"/>
        <v>62.83508046331027</v>
      </c>
      <c r="AC22" s="20">
        <f t="shared" si="13"/>
        <v>46.431252777110984</v>
      </c>
      <c r="AD22" s="20">
        <f t="shared" si="14"/>
        <v>65.43185866524047</v>
      </c>
      <c r="AE22" s="18">
        <v>365552787</v>
      </c>
    </row>
    <row r="23" spans="1:31" ht="24.75" customHeight="1">
      <c r="A23" s="22" t="s">
        <v>30</v>
      </c>
      <c r="B23" s="18">
        <v>2330100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f t="shared" si="0"/>
        <v>0</v>
      </c>
      <c r="I23" s="18">
        <f t="shared" si="1"/>
        <v>0</v>
      </c>
      <c r="J23" s="18">
        <v>1015800</v>
      </c>
      <c r="K23" s="18">
        <v>90000</v>
      </c>
      <c r="L23" s="18">
        <f t="shared" si="2"/>
        <v>1015800</v>
      </c>
      <c r="M23" s="18">
        <f t="shared" si="3"/>
        <v>90000</v>
      </c>
      <c r="N23" s="18">
        <v>1043550</v>
      </c>
      <c r="O23" s="18">
        <v>1060750</v>
      </c>
      <c r="P23" s="18">
        <f t="shared" si="4"/>
        <v>27750</v>
      </c>
      <c r="Q23" s="18">
        <f t="shared" si="5"/>
        <v>970750</v>
      </c>
      <c r="R23" s="18">
        <v>1102950</v>
      </c>
      <c r="S23" s="18">
        <v>1143850</v>
      </c>
      <c r="T23" s="18">
        <f t="shared" si="6"/>
        <v>59400</v>
      </c>
      <c r="U23" s="18">
        <f t="shared" si="7"/>
        <v>83100</v>
      </c>
      <c r="V23" s="18">
        <v>1125900</v>
      </c>
      <c r="W23" s="18">
        <v>1166800</v>
      </c>
      <c r="X23" s="18">
        <f t="shared" si="8"/>
        <v>22950</v>
      </c>
      <c r="Y23" s="18">
        <f t="shared" si="9"/>
        <v>22950</v>
      </c>
      <c r="Z23" s="18">
        <f t="shared" si="10"/>
        <v>1125900</v>
      </c>
      <c r="AA23" s="18">
        <f t="shared" si="11"/>
        <v>1166800</v>
      </c>
      <c r="AB23" s="19">
        <f t="shared" si="12"/>
        <v>3.6326494360067505</v>
      </c>
      <c r="AC23" s="20">
        <f t="shared" si="13"/>
        <v>48.319814600231744</v>
      </c>
      <c r="AD23" s="20">
        <f t="shared" si="14"/>
        <v>0</v>
      </c>
      <c r="AE23" s="18">
        <v>2250000</v>
      </c>
    </row>
    <row r="24" spans="1:31" ht="24.75" customHeight="1">
      <c r="A24" s="13" t="s">
        <v>31</v>
      </c>
      <c r="B24" s="14">
        <v>3344595.17</v>
      </c>
      <c r="C24" s="14">
        <v>1830000</v>
      </c>
      <c r="D24" s="14">
        <v>12632.47</v>
      </c>
      <c r="E24" s="14">
        <v>26005.76</v>
      </c>
      <c r="F24" s="14">
        <v>26438.129999999997</v>
      </c>
      <c r="G24" s="14">
        <v>50573.07</v>
      </c>
      <c r="H24" s="14">
        <f t="shared" si="0"/>
        <v>13805.659999999998</v>
      </c>
      <c r="I24" s="14">
        <f t="shared" si="1"/>
        <v>24567.31</v>
      </c>
      <c r="J24" s="14">
        <v>54735.25</v>
      </c>
      <c r="K24" s="14">
        <v>102305.08</v>
      </c>
      <c r="L24" s="14">
        <f t="shared" si="2"/>
        <v>28297.120000000003</v>
      </c>
      <c r="M24" s="14">
        <f t="shared" si="3"/>
        <v>51732.01</v>
      </c>
      <c r="N24" s="14">
        <v>107155.45000000001</v>
      </c>
      <c r="O24" s="14">
        <v>146730.33000000002</v>
      </c>
      <c r="P24" s="14">
        <f t="shared" si="4"/>
        <v>52420.20000000001</v>
      </c>
      <c r="Q24" s="14">
        <f t="shared" si="5"/>
        <v>44425.250000000015</v>
      </c>
      <c r="R24" s="14">
        <v>122062.46</v>
      </c>
      <c r="S24" s="14">
        <v>1730520.58</v>
      </c>
      <c r="T24" s="14">
        <f t="shared" si="6"/>
        <v>14907.009999999995</v>
      </c>
      <c r="U24" s="14">
        <f t="shared" si="7"/>
        <v>1583790.25</v>
      </c>
      <c r="V24" s="14">
        <v>169115.89</v>
      </c>
      <c r="W24" s="14">
        <v>1758946.44</v>
      </c>
      <c r="X24" s="14">
        <f t="shared" si="8"/>
        <v>47053.43000000001</v>
      </c>
      <c r="Y24" s="14">
        <f t="shared" si="9"/>
        <v>28425.85999999987</v>
      </c>
      <c r="Z24" s="14">
        <f t="shared" si="10"/>
        <v>169115.89</v>
      </c>
      <c r="AA24" s="14">
        <f t="shared" si="11"/>
        <v>1758946.44</v>
      </c>
      <c r="AB24" s="15">
        <f t="shared" si="12"/>
        <v>940.0834835804014</v>
      </c>
      <c r="AC24" s="16">
        <f t="shared" si="13"/>
        <v>5.056393416964721</v>
      </c>
      <c r="AD24" s="16">
        <f t="shared" si="14"/>
        <v>96.11729180327868</v>
      </c>
      <c r="AE24" s="14">
        <v>4333197</v>
      </c>
    </row>
    <row r="25" spans="1:31" ht="24.75" customHeight="1">
      <c r="A25" s="22" t="s">
        <v>32</v>
      </c>
      <c r="B25" s="18">
        <v>43580.2</v>
      </c>
      <c r="C25" s="18">
        <v>0</v>
      </c>
      <c r="D25" s="18">
        <v>93.38</v>
      </c>
      <c r="E25" s="18">
        <v>25.37</v>
      </c>
      <c r="F25" s="18">
        <v>154.65</v>
      </c>
      <c r="G25" s="18">
        <v>72.19</v>
      </c>
      <c r="H25" s="18">
        <f t="shared" si="0"/>
        <v>61.27000000000001</v>
      </c>
      <c r="I25" s="18">
        <f t="shared" si="1"/>
        <v>46.81999999999999</v>
      </c>
      <c r="J25" s="18">
        <v>4508.93</v>
      </c>
      <c r="K25" s="18">
        <v>2872.21</v>
      </c>
      <c r="L25" s="18">
        <f t="shared" si="2"/>
        <v>4354.280000000001</v>
      </c>
      <c r="M25" s="18">
        <f t="shared" si="3"/>
        <v>2800.02</v>
      </c>
      <c r="N25" s="18">
        <v>35730.14</v>
      </c>
      <c r="O25" s="18">
        <v>6340.51</v>
      </c>
      <c r="P25" s="18">
        <f t="shared" si="4"/>
        <v>31221.21</v>
      </c>
      <c r="Q25" s="18">
        <f t="shared" si="5"/>
        <v>3468.3</v>
      </c>
      <c r="R25" s="18">
        <v>35738.43</v>
      </c>
      <c r="S25" s="18">
        <v>7620.04</v>
      </c>
      <c r="T25" s="18">
        <f t="shared" si="6"/>
        <v>8.290000000000873</v>
      </c>
      <c r="U25" s="18">
        <f t="shared" si="7"/>
        <v>1279.5299999999997</v>
      </c>
      <c r="V25" s="18">
        <v>35760.61</v>
      </c>
      <c r="W25" s="18">
        <v>7967.64</v>
      </c>
      <c r="X25" s="18">
        <f t="shared" si="8"/>
        <v>22.18000000000029</v>
      </c>
      <c r="Y25" s="18">
        <f t="shared" si="9"/>
        <v>347.60000000000036</v>
      </c>
      <c r="Z25" s="18">
        <f t="shared" si="10"/>
        <v>35760.61</v>
      </c>
      <c r="AA25" s="18">
        <f t="shared" si="11"/>
        <v>7967.64</v>
      </c>
      <c r="AB25" s="19">
        <f t="shared" si="12"/>
        <v>-77.7195075811067</v>
      </c>
      <c r="AC25" s="20">
        <f t="shared" si="13"/>
        <v>82.05701212936151</v>
      </c>
      <c r="AD25" s="20">
        <f t="shared" si="14"/>
        <v>0</v>
      </c>
      <c r="AE25" s="18">
        <v>17250</v>
      </c>
    </row>
    <row r="26" spans="1:31" ht="24.75" customHeight="1">
      <c r="A26" s="22" t="s">
        <v>33</v>
      </c>
      <c r="B26" s="18">
        <v>76241.24</v>
      </c>
      <c r="C26" s="18">
        <v>0</v>
      </c>
      <c r="D26" s="18">
        <v>5367.17</v>
      </c>
      <c r="E26" s="18">
        <v>13818.25</v>
      </c>
      <c r="F26" s="18">
        <v>10594.74</v>
      </c>
      <c r="G26" s="18">
        <v>21576.2</v>
      </c>
      <c r="H26" s="18">
        <f t="shared" si="0"/>
        <v>5227.57</v>
      </c>
      <c r="I26" s="18">
        <f t="shared" si="1"/>
        <v>7757.950000000001</v>
      </c>
      <c r="J26" s="18">
        <v>13714.5</v>
      </c>
      <c r="K26" s="18">
        <v>38196.95</v>
      </c>
      <c r="L26" s="18">
        <f t="shared" si="2"/>
        <v>3119.76</v>
      </c>
      <c r="M26" s="18">
        <f t="shared" si="3"/>
        <v>16620.749999999996</v>
      </c>
      <c r="N26" s="18">
        <v>19342.38</v>
      </c>
      <c r="O26" s="18">
        <v>49867.25</v>
      </c>
      <c r="P26" s="18">
        <f t="shared" si="4"/>
        <v>5627.880000000001</v>
      </c>
      <c r="Q26" s="18">
        <f t="shared" si="5"/>
        <v>11670.300000000003</v>
      </c>
      <c r="R26" s="18">
        <v>25841.78</v>
      </c>
      <c r="S26" s="18">
        <v>62367.25</v>
      </c>
      <c r="T26" s="18">
        <f t="shared" si="6"/>
        <v>6499.399999999998</v>
      </c>
      <c r="U26" s="18">
        <f t="shared" si="7"/>
        <v>12500</v>
      </c>
      <c r="V26" s="18">
        <v>32607.07</v>
      </c>
      <c r="W26" s="18">
        <v>66653.39</v>
      </c>
      <c r="X26" s="18">
        <f t="shared" si="8"/>
        <v>6765.290000000001</v>
      </c>
      <c r="Y26" s="18">
        <f t="shared" si="9"/>
        <v>4286.139999999999</v>
      </c>
      <c r="Z26" s="18">
        <f t="shared" si="10"/>
        <v>32607.07</v>
      </c>
      <c r="AA26" s="18">
        <f t="shared" si="11"/>
        <v>66653.39</v>
      </c>
      <c r="AB26" s="19">
        <f t="shared" si="12"/>
        <v>104.41392004862749</v>
      </c>
      <c r="AC26" s="20">
        <f t="shared" si="13"/>
        <v>42.76828393662013</v>
      </c>
      <c r="AD26" s="20">
        <f t="shared" si="14"/>
        <v>0</v>
      </c>
      <c r="AE26" s="18">
        <v>135000</v>
      </c>
    </row>
    <row r="27" spans="1:31" ht="24.75" customHeight="1">
      <c r="A27" s="22" t="s">
        <v>34</v>
      </c>
      <c r="B27" s="18">
        <v>19272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 t="shared" si="0"/>
        <v>0</v>
      </c>
      <c r="I27" s="18">
        <f t="shared" si="1"/>
        <v>0</v>
      </c>
      <c r="J27" s="18">
        <v>0</v>
      </c>
      <c r="K27" s="18">
        <v>3079.8</v>
      </c>
      <c r="L27" s="18">
        <f t="shared" si="2"/>
        <v>0</v>
      </c>
      <c r="M27" s="18">
        <f t="shared" si="3"/>
        <v>3079.8</v>
      </c>
      <c r="N27" s="18">
        <v>0</v>
      </c>
      <c r="O27" s="18">
        <v>6091.24</v>
      </c>
      <c r="P27" s="18">
        <f t="shared" si="4"/>
        <v>0</v>
      </c>
      <c r="Q27" s="18">
        <f t="shared" si="5"/>
        <v>3011.4399999999996</v>
      </c>
      <c r="R27" s="18">
        <v>0</v>
      </c>
      <c r="S27" s="18">
        <v>7860.68</v>
      </c>
      <c r="T27" s="18">
        <f t="shared" si="6"/>
        <v>0</v>
      </c>
      <c r="U27" s="18">
        <f t="shared" si="7"/>
        <v>1769.4400000000005</v>
      </c>
      <c r="V27" s="18">
        <v>0</v>
      </c>
      <c r="W27" s="18">
        <v>31360.73</v>
      </c>
      <c r="X27" s="18">
        <f t="shared" si="8"/>
        <v>0</v>
      </c>
      <c r="Y27" s="18">
        <f t="shared" si="9"/>
        <v>23500.05</v>
      </c>
      <c r="Z27" s="18">
        <f t="shared" si="10"/>
        <v>0</v>
      </c>
      <c r="AA27" s="18">
        <f t="shared" si="11"/>
        <v>31360.73</v>
      </c>
      <c r="AB27" s="19">
        <f t="shared" si="12"/>
        <v>0</v>
      </c>
      <c r="AC27" s="20">
        <f t="shared" si="13"/>
        <v>0</v>
      </c>
      <c r="AD27" s="20">
        <f t="shared" si="14"/>
        <v>0</v>
      </c>
      <c r="AE27" s="18">
        <v>65050</v>
      </c>
    </row>
    <row r="28" spans="1:31" ht="24.75" customHeight="1">
      <c r="A28" s="22" t="s">
        <v>35</v>
      </c>
      <c r="B28" s="18">
        <v>3205501.73</v>
      </c>
      <c r="C28" s="18">
        <v>1830000</v>
      </c>
      <c r="D28" s="18">
        <v>7171.92</v>
      </c>
      <c r="E28" s="18">
        <v>12162.14</v>
      </c>
      <c r="F28" s="18">
        <v>15688.74</v>
      </c>
      <c r="G28" s="18">
        <v>28924.68</v>
      </c>
      <c r="H28" s="18">
        <f t="shared" si="0"/>
        <v>8516.82</v>
      </c>
      <c r="I28" s="18">
        <f t="shared" si="1"/>
        <v>16762.54</v>
      </c>
      <c r="J28" s="18">
        <v>36511.82</v>
      </c>
      <c r="K28" s="18">
        <v>58156.12</v>
      </c>
      <c r="L28" s="18">
        <f t="shared" si="2"/>
        <v>20823.08</v>
      </c>
      <c r="M28" s="18">
        <f t="shared" si="3"/>
        <v>29231.440000000002</v>
      </c>
      <c r="N28" s="18">
        <v>52082.93</v>
      </c>
      <c r="O28" s="18">
        <v>84431.33</v>
      </c>
      <c r="P28" s="18">
        <f t="shared" si="4"/>
        <v>15571.11</v>
      </c>
      <c r="Q28" s="18">
        <f t="shared" si="5"/>
        <v>26275.21</v>
      </c>
      <c r="R28" s="18">
        <v>60482.25</v>
      </c>
      <c r="S28" s="18">
        <v>1652672.61</v>
      </c>
      <c r="T28" s="18">
        <f t="shared" si="6"/>
        <v>8399.32</v>
      </c>
      <c r="U28" s="18">
        <f t="shared" si="7"/>
        <v>1568241.28</v>
      </c>
      <c r="V28" s="18">
        <v>100748.21</v>
      </c>
      <c r="W28" s="18">
        <v>1652964.68</v>
      </c>
      <c r="X28" s="18">
        <f t="shared" si="8"/>
        <v>40265.96000000001</v>
      </c>
      <c r="Y28" s="18">
        <f t="shared" si="9"/>
        <v>292.06999999983236</v>
      </c>
      <c r="Z28" s="18">
        <f t="shared" si="10"/>
        <v>100748.21</v>
      </c>
      <c r="AA28" s="18">
        <f t="shared" si="11"/>
        <v>1652964.68</v>
      </c>
      <c r="AB28" s="19">
        <f t="shared" si="12"/>
        <v>1540.6888817180968</v>
      </c>
      <c r="AC28" s="20">
        <f t="shared" si="13"/>
        <v>3.1429778701133317</v>
      </c>
      <c r="AD28" s="20">
        <f t="shared" si="14"/>
        <v>90.3259387978142</v>
      </c>
      <c r="AE28" s="18">
        <v>4115897</v>
      </c>
    </row>
    <row r="29" spans="1:31" ht="24.75" customHeight="1">
      <c r="A29" s="13" t="s">
        <v>36</v>
      </c>
      <c r="B29" s="14">
        <v>4000000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f t="shared" si="0"/>
        <v>0</v>
      </c>
      <c r="I29" s="14">
        <f t="shared" si="1"/>
        <v>0</v>
      </c>
      <c r="J29" s="14">
        <v>0</v>
      </c>
      <c r="K29" s="14">
        <v>0</v>
      </c>
      <c r="L29" s="14">
        <f t="shared" si="2"/>
        <v>0</v>
      </c>
      <c r="M29" s="14">
        <f t="shared" si="3"/>
        <v>0</v>
      </c>
      <c r="N29" s="14">
        <v>0</v>
      </c>
      <c r="O29" s="14">
        <v>0</v>
      </c>
      <c r="P29" s="14">
        <f t="shared" si="4"/>
        <v>0</v>
      </c>
      <c r="Q29" s="14">
        <f t="shared" si="5"/>
        <v>0</v>
      </c>
      <c r="R29" s="14">
        <v>0</v>
      </c>
      <c r="S29" s="14">
        <v>0</v>
      </c>
      <c r="T29" s="14">
        <f t="shared" si="6"/>
        <v>0</v>
      </c>
      <c r="U29" s="14">
        <f t="shared" si="7"/>
        <v>0</v>
      </c>
      <c r="V29" s="14">
        <v>0</v>
      </c>
      <c r="W29" s="14">
        <v>0</v>
      </c>
      <c r="X29" s="14">
        <f t="shared" si="8"/>
        <v>0</v>
      </c>
      <c r="Y29" s="14">
        <f t="shared" si="9"/>
        <v>0</v>
      </c>
      <c r="Z29" s="14">
        <f t="shared" si="10"/>
        <v>0</v>
      </c>
      <c r="AA29" s="14">
        <f t="shared" si="11"/>
        <v>0</v>
      </c>
      <c r="AB29" s="15">
        <f t="shared" si="12"/>
        <v>0</v>
      </c>
      <c r="AC29" s="16">
        <f t="shared" si="13"/>
        <v>0</v>
      </c>
      <c r="AD29" s="16">
        <f t="shared" si="14"/>
        <v>0</v>
      </c>
      <c r="AE29" s="14">
        <v>0</v>
      </c>
    </row>
    <row r="30" spans="1:31" ht="24.75" customHeight="1">
      <c r="A30" s="22" t="s">
        <v>37</v>
      </c>
      <c r="B30" s="18">
        <v>4000000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f t="shared" si="0"/>
        <v>0</v>
      </c>
      <c r="I30" s="18">
        <f t="shared" si="1"/>
        <v>0</v>
      </c>
      <c r="J30" s="18">
        <v>0</v>
      </c>
      <c r="K30" s="18">
        <v>0</v>
      </c>
      <c r="L30" s="18">
        <f t="shared" si="2"/>
        <v>0</v>
      </c>
      <c r="M30" s="18">
        <f t="shared" si="3"/>
        <v>0</v>
      </c>
      <c r="N30" s="18">
        <v>0</v>
      </c>
      <c r="O30" s="18">
        <v>0</v>
      </c>
      <c r="P30" s="18">
        <f t="shared" si="4"/>
        <v>0</v>
      </c>
      <c r="Q30" s="18">
        <f t="shared" si="5"/>
        <v>0</v>
      </c>
      <c r="R30" s="18">
        <v>0</v>
      </c>
      <c r="S30" s="18">
        <v>0</v>
      </c>
      <c r="T30" s="18">
        <f t="shared" si="6"/>
        <v>0</v>
      </c>
      <c r="U30" s="18">
        <f t="shared" si="7"/>
        <v>0</v>
      </c>
      <c r="V30" s="18">
        <v>0</v>
      </c>
      <c r="W30" s="18">
        <v>0</v>
      </c>
      <c r="X30" s="18">
        <f t="shared" si="8"/>
        <v>0</v>
      </c>
      <c r="Y30" s="18">
        <f t="shared" si="9"/>
        <v>0</v>
      </c>
      <c r="Z30" s="18">
        <f t="shared" si="10"/>
        <v>0</v>
      </c>
      <c r="AA30" s="18">
        <f t="shared" si="11"/>
        <v>0</v>
      </c>
      <c r="AB30" s="19">
        <f t="shared" si="12"/>
        <v>0</v>
      </c>
      <c r="AC30" s="20">
        <f t="shared" si="13"/>
        <v>0</v>
      </c>
      <c r="AD30" s="20">
        <f t="shared" si="14"/>
        <v>0</v>
      </c>
      <c r="AE30" s="18">
        <v>0</v>
      </c>
    </row>
  </sheetData>
  <sheetProtection/>
  <mergeCells count="20"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2021-05-21T11:43:44Z</cp:lastPrinted>
  <dcterms:created xsi:type="dcterms:W3CDTF">2021-05-12T10:51:16Z</dcterms:created>
  <dcterms:modified xsi:type="dcterms:W3CDTF">2022-07-27T12:25:43Z</dcterms:modified>
  <cp:category/>
  <cp:version/>
  <cp:contentType/>
  <cp:contentStatus/>
</cp:coreProperties>
</file>